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BISMILLAH PENGEMBANGAN NOERA BETULL YANG INI\BISMILLAH ARTIKEL\SUBMIT BISMILLAH\"/>
    </mc:Choice>
  </mc:AlternateContent>
  <xr:revisionPtr revIDLastSave="0" documentId="13_ncr:1_{DF206720-6794-4627-9BCA-D69385B4EB14}" xr6:coauthVersionLast="45" xr6:coauthVersionMax="45" xr10:uidLastSave="{00000000-0000-0000-0000-000000000000}"/>
  <bookViews>
    <workbookView xWindow="-120" yWindow="-120" windowWidth="20730" windowHeight="11160" xr2:uid="{6C9129D9-5DA7-44A0-87FA-C6DCA97F1A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L25" i="1"/>
  <c r="L26" i="1"/>
  <c r="L27" i="1"/>
  <c r="L28" i="1"/>
  <c r="L29" i="1"/>
  <c r="L30" i="1"/>
  <c r="L31" i="1"/>
  <c r="L32" i="1"/>
  <c r="L33" i="1"/>
  <c r="L34" i="1"/>
  <c r="L23" i="1"/>
  <c r="Q7" i="1"/>
  <c r="O7" i="1"/>
  <c r="O8" i="1"/>
  <c r="O9" i="1"/>
  <c r="O10" i="1"/>
  <c r="O11" i="1"/>
  <c r="O12" i="1"/>
  <c r="O13" i="1"/>
  <c r="O14" i="1"/>
  <c r="O15" i="1"/>
  <c r="O16" i="1"/>
  <c r="O17" i="1"/>
  <c r="O18" i="1"/>
  <c r="P8" i="1"/>
  <c r="P9" i="1"/>
  <c r="P10" i="1"/>
  <c r="P11" i="1"/>
  <c r="P12" i="1"/>
  <c r="P13" i="1"/>
  <c r="P14" i="1"/>
  <c r="P15" i="1"/>
  <c r="P16" i="1"/>
  <c r="P17" i="1"/>
  <c r="P18" i="1"/>
  <c r="P7" i="1"/>
  <c r="S19" i="1" l="1"/>
  <c r="N19" i="1"/>
  <c r="K19" i="1"/>
  <c r="N8" i="1"/>
  <c r="N9" i="1"/>
  <c r="N10" i="1"/>
  <c r="N11" i="1"/>
  <c r="N12" i="1"/>
  <c r="N13" i="1"/>
  <c r="N14" i="1"/>
  <c r="N15" i="1"/>
  <c r="N16" i="1"/>
  <c r="N17" i="1"/>
  <c r="N18" i="1"/>
  <c r="N7" i="1"/>
  <c r="M8" i="1"/>
  <c r="M9" i="1"/>
  <c r="M10" i="1"/>
  <c r="M11" i="1"/>
  <c r="M12" i="1"/>
  <c r="M13" i="1"/>
  <c r="M14" i="1"/>
  <c r="M15" i="1"/>
  <c r="M16" i="1"/>
  <c r="M17" i="1"/>
  <c r="M18" i="1"/>
  <c r="M7" i="1"/>
  <c r="L8" i="1"/>
  <c r="L9" i="1"/>
  <c r="L10" i="1"/>
  <c r="L11" i="1"/>
  <c r="L12" i="1"/>
  <c r="L13" i="1"/>
  <c r="L14" i="1"/>
  <c r="L15" i="1"/>
  <c r="L16" i="1"/>
  <c r="L17" i="1"/>
  <c r="L18" i="1"/>
  <c r="L7" i="1"/>
  <c r="K8" i="1"/>
  <c r="K9" i="1"/>
  <c r="K10" i="1"/>
  <c r="K11" i="1"/>
  <c r="K12" i="1"/>
  <c r="K13" i="1"/>
  <c r="K14" i="1"/>
  <c r="K15" i="1"/>
  <c r="K16" i="1"/>
  <c r="K17" i="1"/>
  <c r="K18" i="1"/>
  <c r="K7" i="1"/>
  <c r="Q8" i="1"/>
  <c r="Q9" i="1"/>
  <c r="Q10" i="1"/>
  <c r="Q11" i="1"/>
  <c r="Q12" i="1"/>
  <c r="Q13" i="1"/>
  <c r="Q14" i="1"/>
  <c r="Q15" i="1"/>
  <c r="Q16" i="1"/>
  <c r="Q17" i="1"/>
  <c r="Q18" i="1"/>
  <c r="M19" i="1" l="1"/>
  <c r="Q19" i="1"/>
  <c r="L19" i="1"/>
  <c r="S8" i="1"/>
  <c r="S9" i="1"/>
  <c r="S10" i="1"/>
  <c r="S11" i="1"/>
  <c r="S12" i="1"/>
  <c r="S13" i="1"/>
  <c r="S14" i="1"/>
  <c r="S15" i="1"/>
  <c r="S16" i="1"/>
  <c r="S17" i="1"/>
  <c r="S18" i="1"/>
  <c r="S7" i="1"/>
</calcChain>
</file>

<file path=xl/sharedStrings.xml><?xml version="1.0" encoding="utf-8"?>
<sst xmlns="http://schemas.openxmlformats.org/spreadsheetml/2006/main" count="38" uniqueCount="34">
  <si>
    <t xml:space="preserve">DAFTAR NILAI KELAS XI IPA 2 </t>
  </si>
  <si>
    <t>SMA NEGERI 3 PAMEKASAN</t>
  </si>
  <si>
    <t>NO.</t>
  </si>
  <si>
    <t>ANISA FITRIANA</t>
  </si>
  <si>
    <t>FINA AZIZAH</t>
  </si>
  <si>
    <t>HAERUN NISAK</t>
  </si>
  <si>
    <t>INJELINA ADELIA AGLIANIDA</t>
  </si>
  <si>
    <t>LINA ANGGRAINI</t>
  </si>
  <si>
    <t>M. RIFQAN JAZILA</t>
  </si>
  <si>
    <t xml:space="preserve">NABILA MARETHA AZIZ </t>
  </si>
  <si>
    <t>R.A  NURZHAFARINA SYAFIRJATULLAH</t>
  </si>
  <si>
    <t>SHABRINA  NAZILA</t>
  </si>
  <si>
    <t>SLAMET DEKY AMINULLAH</t>
  </si>
  <si>
    <t>SYABANIA PANCA ISLAMY ASTID PUTERI</t>
  </si>
  <si>
    <t>NAMA</t>
  </si>
  <si>
    <t>POSTEST KBK</t>
  </si>
  <si>
    <t xml:space="preserve">PRETEST KBK </t>
  </si>
  <si>
    <t>TRISNA ANUGRAH OKTAVIANA S.</t>
  </si>
  <si>
    <t>JAWABAN BENAR POSTTEST KOGNITIF</t>
  </si>
  <si>
    <t>POSTEST KOGNITIF</t>
  </si>
  <si>
    <t>pretest</t>
  </si>
  <si>
    <t>posttest</t>
  </si>
  <si>
    <t>interpretasi</t>
  </si>
  <si>
    <t>inferensi</t>
  </si>
  <si>
    <t>analisis</t>
  </si>
  <si>
    <t>eksplanasi</t>
  </si>
  <si>
    <t>n-gain</t>
  </si>
  <si>
    <t>% eksplanasi</t>
  </si>
  <si>
    <t>% interpretasi</t>
  </si>
  <si>
    <t>% inferensi</t>
  </si>
  <si>
    <t>% analisis</t>
  </si>
  <si>
    <t xml:space="preserve">n-gain </t>
  </si>
  <si>
    <t>RATA- RATA</t>
  </si>
  <si>
    <t>Peserta Didik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</si>
</sst>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N-gain Skor Keterampilan Berpikir Kritis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Sheet1!$K$23:$K$34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Sheet1!$L$23:$L$34</c:f>
              <c:numCache>
                <c:formatCode>0.00</c:formatCode>
                <c:ptCount val="12"/>
                <c:pt idx="0">
                  <c:v>0.95</c:v>
                </c:pt>
                <c:pt idx="1">
                  <c:v>0.89830508474576276</c:v>
                </c:pt>
                <c:pt idx="2">
                  <c:v>0.91803278688524592</c:v>
                </c:pt>
                <c:pt idx="3">
                  <c:v>0.90163934426229508</c:v>
                </c:pt>
                <c:pt idx="4">
                  <c:v>0.89830508474576276</c:v>
                </c:pt>
                <c:pt idx="5">
                  <c:v>0.9152542372881356</c:v>
                </c:pt>
                <c:pt idx="6">
                  <c:v>0.91666666666666663</c:v>
                </c:pt>
                <c:pt idx="7">
                  <c:v>0.9152542372881356</c:v>
                </c:pt>
                <c:pt idx="8">
                  <c:v>0.89830508474576276</c:v>
                </c:pt>
                <c:pt idx="9">
                  <c:v>0.89830508474576276</c:v>
                </c:pt>
                <c:pt idx="10">
                  <c:v>0.9152542372881356</c:v>
                </c:pt>
                <c:pt idx="1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55-4B09-8139-61A02658A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769311"/>
        <c:axId val="315519807"/>
      </c:barChart>
      <c:catAx>
        <c:axId val="3147693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Peserta Didik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5519807"/>
        <c:crosses val="autoZero"/>
        <c:auto val="1"/>
        <c:lblAlgn val="ctr"/>
        <c:lblOffset val="100"/>
        <c:noMultiLvlLbl val="0"/>
      </c:catAx>
      <c:valAx>
        <c:axId val="315519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Skor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14769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Perbandingan</a:t>
            </a:r>
            <a:r>
              <a:rPr lang="en-US" baseline="0"/>
              <a:t> Nilai </a:t>
            </a:r>
            <a:r>
              <a:rPr lang="en-US" i="1" baseline="0"/>
              <a:t>Pretest </a:t>
            </a:r>
            <a:r>
              <a:rPr lang="en-US" i="0" baseline="0"/>
              <a:t>dan</a:t>
            </a:r>
            <a:r>
              <a:rPr lang="en-US" i="1" baseline="0"/>
              <a:t> Posttest</a:t>
            </a:r>
            <a:endParaRPr lang="en-US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Pretest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Sheet1!$O$7:$O$18</c:f>
              <c:numCache>
                <c:formatCode>General</c:formatCode>
                <c:ptCount val="12"/>
                <c:pt idx="0">
                  <c:v>40</c:v>
                </c:pt>
                <c:pt idx="1">
                  <c:v>41</c:v>
                </c:pt>
                <c:pt idx="2">
                  <c:v>39</c:v>
                </c:pt>
                <c:pt idx="3">
                  <c:v>39</c:v>
                </c:pt>
                <c:pt idx="4">
                  <c:v>41</c:v>
                </c:pt>
                <c:pt idx="5">
                  <c:v>41</c:v>
                </c:pt>
                <c:pt idx="6">
                  <c:v>40</c:v>
                </c:pt>
                <c:pt idx="7">
                  <c:v>41</c:v>
                </c:pt>
                <c:pt idx="8">
                  <c:v>41</c:v>
                </c:pt>
                <c:pt idx="9">
                  <c:v>41</c:v>
                </c:pt>
                <c:pt idx="10">
                  <c:v>41</c:v>
                </c:pt>
                <c:pt idx="1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3-4E64-AED9-E3558CE22C62}"/>
            </c:ext>
          </c:extLst>
        </c:ser>
        <c:ser>
          <c:idx val="1"/>
          <c:order val="1"/>
          <c:tx>
            <c:v>Posttest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val>
            <c:numRef>
              <c:f>Sheet1!$P$7:$P$18</c:f>
              <c:numCache>
                <c:formatCode>General</c:formatCode>
                <c:ptCount val="12"/>
                <c:pt idx="0">
                  <c:v>97</c:v>
                </c:pt>
                <c:pt idx="1">
                  <c:v>94</c:v>
                </c:pt>
                <c:pt idx="2">
                  <c:v>95</c:v>
                </c:pt>
                <c:pt idx="3">
                  <c:v>94</c:v>
                </c:pt>
                <c:pt idx="4">
                  <c:v>94</c:v>
                </c:pt>
                <c:pt idx="5">
                  <c:v>95</c:v>
                </c:pt>
                <c:pt idx="6">
                  <c:v>95</c:v>
                </c:pt>
                <c:pt idx="7">
                  <c:v>95</c:v>
                </c:pt>
                <c:pt idx="8">
                  <c:v>94</c:v>
                </c:pt>
                <c:pt idx="9">
                  <c:v>94</c:v>
                </c:pt>
                <c:pt idx="10">
                  <c:v>95</c:v>
                </c:pt>
                <c:pt idx="1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C3-4E64-AED9-E3558CE22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937151"/>
        <c:axId val="190935487"/>
        <c:axId val="0"/>
      </c:bar3DChart>
      <c:catAx>
        <c:axId val="1909371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Peserta Didik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35487"/>
        <c:crosses val="autoZero"/>
        <c:auto val="1"/>
        <c:lblAlgn val="ctr"/>
        <c:lblOffset val="100"/>
        <c:noMultiLvlLbl val="0"/>
      </c:catAx>
      <c:valAx>
        <c:axId val="19093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Nilai</a:t>
                </a:r>
                <a:r>
                  <a:rPr lang="en-US" baseline="0"/>
                  <a:t> yang Diperoleh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937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20</xdr:row>
      <xdr:rowOff>90487</xdr:rowOff>
    </xdr:from>
    <xdr:to>
      <xdr:col>17</xdr:col>
      <xdr:colOff>390525</xdr:colOff>
      <xdr:row>34</xdr:row>
      <xdr:rowOff>157162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429E917-73A9-4788-B260-759955179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838200</xdr:colOff>
      <xdr:row>20</xdr:row>
      <xdr:rowOff>33337</xdr:rowOff>
    </xdr:from>
    <xdr:to>
      <xdr:col>22</xdr:col>
      <xdr:colOff>57150</xdr:colOff>
      <xdr:row>34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EE4124-D3D1-470E-BC7B-3DF81ACDB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830E2-6A72-4A6A-976E-222753196520}">
  <dimension ref="A2:S34"/>
  <sheetViews>
    <sheetView tabSelected="1" topLeftCell="D22" workbookViewId="0">
      <selection activeCell="L22" sqref="L22"/>
    </sheetView>
  </sheetViews>
  <sheetFormatPr defaultRowHeight="15" x14ac:dyDescent="0.25"/>
  <cols>
    <col min="2" max="2" width="36.5703125" bestFit="1" customWidth="1"/>
    <col min="3" max="3" width="11.7109375" customWidth="1"/>
    <col min="4" max="4" width="9" bestFit="1" customWidth="1"/>
    <col min="5" max="5" width="7.5703125" bestFit="1" customWidth="1"/>
    <col min="6" max="6" width="10.28515625" bestFit="1" customWidth="1"/>
    <col min="7" max="7" width="11.42578125" bestFit="1" customWidth="1"/>
    <col min="8" max="8" width="9" bestFit="1" customWidth="1"/>
    <col min="9" max="9" width="7.5703125" bestFit="1" customWidth="1"/>
    <col min="10" max="10" width="10.28515625" bestFit="1" customWidth="1"/>
    <col min="11" max="11" width="13.5703125" bestFit="1" customWidth="1"/>
    <col min="12" max="14" width="12.28515625" customWidth="1"/>
    <col min="15" max="15" width="13.5703125" customWidth="1"/>
    <col min="16" max="17" width="13.85546875" customWidth="1"/>
    <col min="18" max="18" width="35.140625" bestFit="1" customWidth="1"/>
    <col min="19" max="19" width="17.7109375" bestFit="1" customWidth="1"/>
  </cols>
  <sheetData>
    <row r="2" spans="1:19" x14ac:dyDescent="0.25">
      <c r="O2" t="s">
        <v>0</v>
      </c>
    </row>
    <row r="3" spans="1:19" x14ac:dyDescent="0.25">
      <c r="O3" t="s">
        <v>1</v>
      </c>
    </row>
    <row r="5" spans="1:19" x14ac:dyDescent="0.25">
      <c r="A5" s="8" t="s">
        <v>2</v>
      </c>
      <c r="B5" s="8" t="s">
        <v>14</v>
      </c>
      <c r="C5" s="8" t="s">
        <v>20</v>
      </c>
      <c r="D5" s="8"/>
      <c r="E5" s="8"/>
      <c r="F5" s="8"/>
      <c r="G5" s="8" t="s">
        <v>21</v>
      </c>
      <c r="H5" s="8"/>
      <c r="I5" s="8"/>
      <c r="J5" s="8"/>
      <c r="K5" s="9" t="s">
        <v>28</v>
      </c>
      <c r="L5" s="9" t="s">
        <v>29</v>
      </c>
      <c r="M5" s="9" t="s">
        <v>30</v>
      </c>
      <c r="N5" s="9" t="s">
        <v>27</v>
      </c>
      <c r="O5" s="9" t="s">
        <v>16</v>
      </c>
      <c r="P5" s="9" t="s">
        <v>15</v>
      </c>
      <c r="Q5" s="9" t="s">
        <v>26</v>
      </c>
      <c r="R5" s="8" t="s">
        <v>18</v>
      </c>
      <c r="S5" s="8" t="s">
        <v>19</v>
      </c>
    </row>
    <row r="6" spans="1:19" x14ac:dyDescent="0.25">
      <c r="A6" s="8"/>
      <c r="B6" s="8"/>
      <c r="C6" t="s">
        <v>22</v>
      </c>
      <c r="D6" t="s">
        <v>23</v>
      </c>
      <c r="E6" t="s">
        <v>24</v>
      </c>
      <c r="F6" t="s">
        <v>25</v>
      </c>
      <c r="G6" t="s">
        <v>22</v>
      </c>
      <c r="H6" t="s">
        <v>23</v>
      </c>
      <c r="I6" t="s">
        <v>24</v>
      </c>
      <c r="J6" t="s">
        <v>25</v>
      </c>
      <c r="K6" s="9"/>
      <c r="L6" s="9"/>
      <c r="M6" s="9"/>
      <c r="N6" s="9"/>
      <c r="O6" s="9"/>
      <c r="P6" s="9"/>
      <c r="Q6" s="9"/>
      <c r="R6" s="8"/>
      <c r="S6" s="8"/>
    </row>
    <row r="7" spans="1:19" x14ac:dyDescent="0.25">
      <c r="A7">
        <v>1</v>
      </c>
      <c r="B7" t="s">
        <v>3</v>
      </c>
      <c r="C7" s="3">
        <v>19</v>
      </c>
      <c r="D7" s="3">
        <v>11</v>
      </c>
      <c r="E7" s="3">
        <v>6</v>
      </c>
      <c r="F7" s="3">
        <v>4</v>
      </c>
      <c r="G7" s="3">
        <v>47</v>
      </c>
      <c r="H7" s="3">
        <v>23</v>
      </c>
      <c r="I7" s="3">
        <v>13</v>
      </c>
      <c r="J7" s="3">
        <v>14</v>
      </c>
      <c r="K7" s="4">
        <f>G7/48</f>
        <v>0.97916666666666663</v>
      </c>
      <c r="L7" s="4">
        <f>H7/24</f>
        <v>0.95833333333333337</v>
      </c>
      <c r="M7" s="4">
        <f>I7/14</f>
        <v>0.9285714285714286</v>
      </c>
      <c r="N7" s="4">
        <f>J7/14</f>
        <v>1</v>
      </c>
      <c r="O7" s="1">
        <f>SUM(C7:F7)</f>
        <v>40</v>
      </c>
      <c r="P7" s="1">
        <f>SUM(G7:J7)</f>
        <v>97</v>
      </c>
      <c r="Q7" s="7">
        <f>((P7-O7)/(100-O7))</f>
        <v>0.95</v>
      </c>
      <c r="R7" s="1">
        <v>15</v>
      </c>
      <c r="S7" s="1">
        <f>(R7/15)*100</f>
        <v>100</v>
      </c>
    </row>
    <row r="8" spans="1:19" x14ac:dyDescent="0.25">
      <c r="A8">
        <v>2</v>
      </c>
      <c r="B8" t="s">
        <v>4</v>
      </c>
      <c r="C8" s="3">
        <v>19</v>
      </c>
      <c r="D8" s="3">
        <v>12</v>
      </c>
      <c r="E8" s="3">
        <v>6</v>
      </c>
      <c r="F8" s="3">
        <v>4</v>
      </c>
      <c r="G8" s="3">
        <v>46</v>
      </c>
      <c r="H8" s="3">
        <v>22</v>
      </c>
      <c r="I8" s="5">
        <v>13</v>
      </c>
      <c r="J8" s="3">
        <v>13</v>
      </c>
      <c r="K8" s="4">
        <f t="shared" ref="K8:K18" si="0">G8/48</f>
        <v>0.95833333333333337</v>
      </c>
      <c r="L8" s="4">
        <f t="shared" ref="L8:L18" si="1">H8/24</f>
        <v>0.91666666666666663</v>
      </c>
      <c r="M8" s="4">
        <f t="shared" ref="M8:M18" si="2">I8/14</f>
        <v>0.9285714285714286</v>
      </c>
      <c r="N8" s="4">
        <f t="shared" ref="N8:N18" si="3">J8/14</f>
        <v>0.9285714285714286</v>
      </c>
      <c r="O8" s="6">
        <f t="shared" ref="O8:O18" si="4">SUM(C8:F8)</f>
        <v>41</v>
      </c>
      <c r="P8" s="6">
        <f t="shared" ref="P8:P18" si="5">SUM(G8:J8)</f>
        <v>94</v>
      </c>
      <c r="Q8" s="7">
        <f t="shared" ref="Q8:Q18" si="6">((P8-O8)/(100-O8))</f>
        <v>0.89830508474576276</v>
      </c>
      <c r="R8" s="1">
        <v>14</v>
      </c>
      <c r="S8" s="2">
        <f t="shared" ref="S8:S18" si="7">(R8/15)*100</f>
        <v>93.333333333333329</v>
      </c>
    </row>
    <row r="9" spans="1:19" x14ac:dyDescent="0.25">
      <c r="A9">
        <v>3</v>
      </c>
      <c r="B9" t="s">
        <v>5</v>
      </c>
      <c r="C9" s="3">
        <v>18</v>
      </c>
      <c r="D9" s="3">
        <v>11</v>
      </c>
      <c r="E9" s="3">
        <v>6</v>
      </c>
      <c r="F9" s="3">
        <v>4</v>
      </c>
      <c r="G9" s="3">
        <v>47</v>
      </c>
      <c r="H9" s="5">
        <v>22</v>
      </c>
      <c r="I9" s="5">
        <v>13</v>
      </c>
      <c r="J9" s="3">
        <v>13</v>
      </c>
      <c r="K9" s="4">
        <f t="shared" si="0"/>
        <v>0.97916666666666663</v>
      </c>
      <c r="L9" s="4">
        <f t="shared" si="1"/>
        <v>0.91666666666666663</v>
      </c>
      <c r="M9" s="4">
        <f t="shared" si="2"/>
        <v>0.9285714285714286</v>
      </c>
      <c r="N9" s="4">
        <f t="shared" si="3"/>
        <v>0.9285714285714286</v>
      </c>
      <c r="O9" s="6">
        <f t="shared" si="4"/>
        <v>39</v>
      </c>
      <c r="P9" s="6">
        <f t="shared" si="5"/>
        <v>95</v>
      </c>
      <c r="Q9" s="7">
        <f t="shared" si="6"/>
        <v>0.91803278688524592</v>
      </c>
      <c r="R9" s="1">
        <v>15</v>
      </c>
      <c r="S9" s="1">
        <f t="shared" si="7"/>
        <v>100</v>
      </c>
    </row>
    <row r="10" spans="1:19" x14ac:dyDescent="0.25">
      <c r="A10">
        <v>4</v>
      </c>
      <c r="B10" t="s">
        <v>6</v>
      </c>
      <c r="C10" s="3">
        <v>18</v>
      </c>
      <c r="D10" s="3">
        <v>11</v>
      </c>
      <c r="E10" s="3">
        <v>6</v>
      </c>
      <c r="F10" s="3">
        <v>4</v>
      </c>
      <c r="G10" s="3">
        <v>46</v>
      </c>
      <c r="H10" s="5">
        <v>22</v>
      </c>
      <c r="I10" s="5">
        <v>13</v>
      </c>
      <c r="J10" s="3">
        <v>13</v>
      </c>
      <c r="K10" s="4">
        <f t="shared" si="0"/>
        <v>0.95833333333333337</v>
      </c>
      <c r="L10" s="4">
        <f t="shared" si="1"/>
        <v>0.91666666666666663</v>
      </c>
      <c r="M10" s="4">
        <f t="shared" si="2"/>
        <v>0.9285714285714286</v>
      </c>
      <c r="N10" s="4">
        <f t="shared" si="3"/>
        <v>0.9285714285714286</v>
      </c>
      <c r="O10" s="6">
        <f t="shared" si="4"/>
        <v>39</v>
      </c>
      <c r="P10" s="6">
        <f t="shared" si="5"/>
        <v>94</v>
      </c>
      <c r="Q10" s="7">
        <f t="shared" si="6"/>
        <v>0.90163934426229508</v>
      </c>
      <c r="R10" s="1">
        <v>13</v>
      </c>
      <c r="S10" s="2">
        <f t="shared" si="7"/>
        <v>86.666666666666671</v>
      </c>
    </row>
    <row r="11" spans="1:19" x14ac:dyDescent="0.25">
      <c r="A11">
        <v>5</v>
      </c>
      <c r="B11" t="s">
        <v>7</v>
      </c>
      <c r="C11" s="3">
        <v>19</v>
      </c>
      <c r="D11" s="3">
        <v>12</v>
      </c>
      <c r="E11" s="3">
        <v>6</v>
      </c>
      <c r="F11" s="3">
        <v>4</v>
      </c>
      <c r="G11" s="3">
        <v>46</v>
      </c>
      <c r="H11" s="5">
        <v>22</v>
      </c>
      <c r="I11" s="5">
        <v>13</v>
      </c>
      <c r="J11" s="3">
        <v>13</v>
      </c>
      <c r="K11" s="4">
        <f t="shared" si="0"/>
        <v>0.95833333333333337</v>
      </c>
      <c r="L11" s="4">
        <f t="shared" si="1"/>
        <v>0.91666666666666663</v>
      </c>
      <c r="M11" s="4">
        <f t="shared" si="2"/>
        <v>0.9285714285714286</v>
      </c>
      <c r="N11" s="4">
        <f t="shared" si="3"/>
        <v>0.9285714285714286</v>
      </c>
      <c r="O11" s="6">
        <f t="shared" si="4"/>
        <v>41</v>
      </c>
      <c r="P11" s="6">
        <f t="shared" si="5"/>
        <v>94</v>
      </c>
      <c r="Q11" s="7">
        <f t="shared" si="6"/>
        <v>0.89830508474576276</v>
      </c>
      <c r="R11" s="1">
        <v>14</v>
      </c>
      <c r="S11" s="2">
        <f t="shared" si="7"/>
        <v>93.333333333333329</v>
      </c>
    </row>
    <row r="12" spans="1:19" x14ac:dyDescent="0.25">
      <c r="A12">
        <v>6</v>
      </c>
      <c r="B12" t="s">
        <v>8</v>
      </c>
      <c r="C12" s="3">
        <v>19</v>
      </c>
      <c r="D12" s="3">
        <v>12</v>
      </c>
      <c r="E12" s="3">
        <v>6</v>
      </c>
      <c r="F12" s="3">
        <v>4</v>
      </c>
      <c r="G12" s="3">
        <v>47</v>
      </c>
      <c r="H12" s="5">
        <v>22</v>
      </c>
      <c r="I12" s="5">
        <v>13</v>
      </c>
      <c r="J12" s="3">
        <v>13</v>
      </c>
      <c r="K12" s="4">
        <f t="shared" si="0"/>
        <v>0.97916666666666663</v>
      </c>
      <c r="L12" s="4">
        <f t="shared" si="1"/>
        <v>0.91666666666666663</v>
      </c>
      <c r="M12" s="4">
        <f t="shared" si="2"/>
        <v>0.9285714285714286</v>
      </c>
      <c r="N12" s="4">
        <f t="shared" si="3"/>
        <v>0.9285714285714286</v>
      </c>
      <c r="O12" s="6">
        <f t="shared" si="4"/>
        <v>41</v>
      </c>
      <c r="P12" s="6">
        <f t="shared" si="5"/>
        <v>95</v>
      </c>
      <c r="Q12" s="7">
        <f t="shared" si="6"/>
        <v>0.9152542372881356</v>
      </c>
      <c r="R12" s="1">
        <v>14</v>
      </c>
      <c r="S12" s="2">
        <f t="shared" si="7"/>
        <v>93.333333333333329</v>
      </c>
    </row>
    <row r="13" spans="1:19" x14ac:dyDescent="0.25">
      <c r="A13">
        <v>7</v>
      </c>
      <c r="B13" t="s">
        <v>9</v>
      </c>
      <c r="C13" s="3">
        <v>19</v>
      </c>
      <c r="D13" s="3">
        <v>11</v>
      </c>
      <c r="E13" s="3">
        <v>6</v>
      </c>
      <c r="F13" s="3">
        <v>4</v>
      </c>
      <c r="G13" s="3">
        <v>47</v>
      </c>
      <c r="H13" s="5">
        <v>22</v>
      </c>
      <c r="I13" s="5">
        <v>13</v>
      </c>
      <c r="J13" s="3">
        <v>13</v>
      </c>
      <c r="K13" s="4">
        <f t="shared" si="0"/>
        <v>0.97916666666666663</v>
      </c>
      <c r="L13" s="4">
        <f t="shared" si="1"/>
        <v>0.91666666666666663</v>
      </c>
      <c r="M13" s="4">
        <f t="shared" si="2"/>
        <v>0.9285714285714286</v>
      </c>
      <c r="N13" s="4">
        <f t="shared" si="3"/>
        <v>0.9285714285714286</v>
      </c>
      <c r="O13" s="6">
        <f t="shared" si="4"/>
        <v>40</v>
      </c>
      <c r="P13" s="6">
        <f t="shared" si="5"/>
        <v>95</v>
      </c>
      <c r="Q13" s="7">
        <f t="shared" si="6"/>
        <v>0.91666666666666663</v>
      </c>
      <c r="R13" s="1">
        <v>14</v>
      </c>
      <c r="S13" s="2">
        <f t="shared" si="7"/>
        <v>93.333333333333329</v>
      </c>
    </row>
    <row r="14" spans="1:19" x14ac:dyDescent="0.25">
      <c r="A14">
        <v>8</v>
      </c>
      <c r="B14" t="s">
        <v>10</v>
      </c>
      <c r="C14" s="3">
        <v>19</v>
      </c>
      <c r="D14" s="3">
        <v>12</v>
      </c>
      <c r="E14" s="3">
        <v>6</v>
      </c>
      <c r="F14" s="3">
        <v>4</v>
      </c>
      <c r="G14" s="3">
        <v>47</v>
      </c>
      <c r="H14" s="5">
        <v>22</v>
      </c>
      <c r="I14" s="5">
        <v>13</v>
      </c>
      <c r="J14" s="3">
        <v>13</v>
      </c>
      <c r="K14" s="4">
        <f t="shared" si="0"/>
        <v>0.97916666666666663</v>
      </c>
      <c r="L14" s="4">
        <f t="shared" si="1"/>
        <v>0.91666666666666663</v>
      </c>
      <c r="M14" s="4">
        <f t="shared" si="2"/>
        <v>0.9285714285714286</v>
      </c>
      <c r="N14" s="4">
        <f t="shared" si="3"/>
        <v>0.9285714285714286</v>
      </c>
      <c r="O14" s="6">
        <f t="shared" si="4"/>
        <v>41</v>
      </c>
      <c r="P14" s="6">
        <f t="shared" si="5"/>
        <v>95</v>
      </c>
      <c r="Q14" s="7">
        <f t="shared" si="6"/>
        <v>0.9152542372881356</v>
      </c>
      <c r="R14" s="1">
        <v>14</v>
      </c>
      <c r="S14" s="2">
        <f t="shared" si="7"/>
        <v>93.333333333333329</v>
      </c>
    </row>
    <row r="15" spans="1:19" x14ac:dyDescent="0.25">
      <c r="A15">
        <v>9</v>
      </c>
      <c r="B15" t="s">
        <v>11</v>
      </c>
      <c r="C15" s="3">
        <v>19</v>
      </c>
      <c r="D15" s="3">
        <v>12</v>
      </c>
      <c r="E15" s="3">
        <v>6</v>
      </c>
      <c r="F15" s="3">
        <v>4</v>
      </c>
      <c r="G15" s="3">
        <v>46</v>
      </c>
      <c r="H15" s="5">
        <v>22</v>
      </c>
      <c r="I15" s="5">
        <v>13</v>
      </c>
      <c r="J15" s="3">
        <v>13</v>
      </c>
      <c r="K15" s="4">
        <f t="shared" si="0"/>
        <v>0.95833333333333337</v>
      </c>
      <c r="L15" s="4">
        <f t="shared" si="1"/>
        <v>0.91666666666666663</v>
      </c>
      <c r="M15" s="4">
        <f t="shared" si="2"/>
        <v>0.9285714285714286</v>
      </c>
      <c r="N15" s="4">
        <f t="shared" si="3"/>
        <v>0.9285714285714286</v>
      </c>
      <c r="O15" s="6">
        <f t="shared" si="4"/>
        <v>41</v>
      </c>
      <c r="P15" s="6">
        <f t="shared" si="5"/>
        <v>94</v>
      </c>
      <c r="Q15" s="7">
        <f t="shared" si="6"/>
        <v>0.89830508474576276</v>
      </c>
      <c r="R15" s="1">
        <v>14</v>
      </c>
      <c r="S15" s="2">
        <f t="shared" si="7"/>
        <v>93.333333333333329</v>
      </c>
    </row>
    <row r="16" spans="1:19" x14ac:dyDescent="0.25">
      <c r="A16">
        <v>10</v>
      </c>
      <c r="B16" t="s">
        <v>12</v>
      </c>
      <c r="C16" s="3">
        <v>19</v>
      </c>
      <c r="D16" s="3">
        <v>12</v>
      </c>
      <c r="E16" s="3">
        <v>6</v>
      </c>
      <c r="F16" s="3">
        <v>4</v>
      </c>
      <c r="G16" s="3">
        <v>46</v>
      </c>
      <c r="H16" s="5">
        <v>22</v>
      </c>
      <c r="I16" s="5">
        <v>13</v>
      </c>
      <c r="J16" s="3">
        <v>13</v>
      </c>
      <c r="K16" s="4">
        <f t="shared" si="0"/>
        <v>0.95833333333333337</v>
      </c>
      <c r="L16" s="4">
        <f t="shared" si="1"/>
        <v>0.91666666666666663</v>
      </c>
      <c r="M16" s="4">
        <f t="shared" si="2"/>
        <v>0.9285714285714286</v>
      </c>
      <c r="N16" s="4">
        <f t="shared" si="3"/>
        <v>0.9285714285714286</v>
      </c>
      <c r="O16" s="6">
        <f t="shared" si="4"/>
        <v>41</v>
      </c>
      <c r="P16" s="6">
        <f t="shared" si="5"/>
        <v>94</v>
      </c>
      <c r="Q16" s="7">
        <f t="shared" si="6"/>
        <v>0.89830508474576276</v>
      </c>
      <c r="R16" s="1">
        <v>13</v>
      </c>
      <c r="S16" s="2">
        <f t="shared" si="7"/>
        <v>86.666666666666671</v>
      </c>
    </row>
    <row r="17" spans="1:19" x14ac:dyDescent="0.25">
      <c r="A17">
        <v>11</v>
      </c>
      <c r="B17" t="s">
        <v>13</v>
      </c>
      <c r="C17" s="3">
        <v>19</v>
      </c>
      <c r="D17" s="3">
        <v>12</v>
      </c>
      <c r="E17" s="3">
        <v>6</v>
      </c>
      <c r="F17" s="3">
        <v>4</v>
      </c>
      <c r="G17" s="3">
        <v>47</v>
      </c>
      <c r="H17" s="5">
        <v>22</v>
      </c>
      <c r="I17" s="5">
        <v>13</v>
      </c>
      <c r="J17" s="3">
        <v>13</v>
      </c>
      <c r="K17" s="4">
        <f t="shared" si="0"/>
        <v>0.97916666666666663</v>
      </c>
      <c r="L17" s="4">
        <f t="shared" si="1"/>
        <v>0.91666666666666663</v>
      </c>
      <c r="M17" s="4">
        <f t="shared" si="2"/>
        <v>0.9285714285714286</v>
      </c>
      <c r="N17" s="4">
        <f t="shared" si="3"/>
        <v>0.9285714285714286</v>
      </c>
      <c r="O17" s="6">
        <f t="shared" si="4"/>
        <v>41</v>
      </c>
      <c r="P17" s="6">
        <f t="shared" si="5"/>
        <v>95</v>
      </c>
      <c r="Q17" s="7">
        <f t="shared" si="6"/>
        <v>0.9152542372881356</v>
      </c>
      <c r="R17" s="1">
        <v>15</v>
      </c>
      <c r="S17" s="1">
        <f t="shared" si="7"/>
        <v>100</v>
      </c>
    </row>
    <row r="18" spans="1:19" x14ac:dyDescent="0.25">
      <c r="A18">
        <v>12</v>
      </c>
      <c r="B18" t="s">
        <v>17</v>
      </c>
      <c r="C18" s="3">
        <v>19</v>
      </c>
      <c r="D18" s="3">
        <v>11</v>
      </c>
      <c r="E18" s="3">
        <v>6</v>
      </c>
      <c r="F18" s="3">
        <v>4</v>
      </c>
      <c r="G18" s="3">
        <v>46</v>
      </c>
      <c r="H18" s="5">
        <v>22</v>
      </c>
      <c r="I18" s="5">
        <v>13</v>
      </c>
      <c r="J18" s="3">
        <v>13</v>
      </c>
      <c r="K18" s="4">
        <f t="shared" si="0"/>
        <v>0.95833333333333337</v>
      </c>
      <c r="L18" s="4">
        <f t="shared" si="1"/>
        <v>0.91666666666666663</v>
      </c>
      <c r="M18" s="4">
        <f t="shared" si="2"/>
        <v>0.9285714285714286</v>
      </c>
      <c r="N18" s="4">
        <f t="shared" si="3"/>
        <v>0.9285714285714286</v>
      </c>
      <c r="O18" s="6">
        <f t="shared" si="4"/>
        <v>40</v>
      </c>
      <c r="P18" s="6">
        <f t="shared" si="5"/>
        <v>94</v>
      </c>
      <c r="Q18" s="7">
        <f t="shared" si="6"/>
        <v>0.9</v>
      </c>
      <c r="R18" s="1">
        <v>13</v>
      </c>
      <c r="S18" s="2">
        <f t="shared" si="7"/>
        <v>86.666666666666671</v>
      </c>
    </row>
    <row r="19" spans="1:19" x14ac:dyDescent="0.25">
      <c r="B19" t="s">
        <v>32</v>
      </c>
      <c r="K19" s="4">
        <f>(SUM(K7:K18)/12)</f>
        <v>0.96875000000000011</v>
      </c>
      <c r="L19" s="4">
        <f>(SUM(L7:L18)/12)</f>
        <v>0.92013888888888884</v>
      </c>
      <c r="M19" s="4">
        <f>(SUM(M7:M18)/12)</f>
        <v>0.92857142857142871</v>
      </c>
      <c r="N19" s="4">
        <f>(SUM(N7:N18)/12)</f>
        <v>0.93452380952380965</v>
      </c>
      <c r="O19" s="1"/>
      <c r="P19" s="1"/>
      <c r="Q19" s="7">
        <f>((SUM(Q7:Q18))/12)</f>
        <v>0.91044348738847214</v>
      </c>
      <c r="R19" s="1"/>
      <c r="S19" s="2">
        <f>(SUM(S7:S18)/12)</f>
        <v>93.333333333333357</v>
      </c>
    </row>
    <row r="22" spans="1:19" ht="15.75" x14ac:dyDescent="0.25">
      <c r="K22" s="10" t="s">
        <v>33</v>
      </c>
      <c r="L22" s="10" t="s">
        <v>31</v>
      </c>
    </row>
    <row r="23" spans="1:19" ht="15.75" x14ac:dyDescent="0.25">
      <c r="K23" s="10">
        <v>1</v>
      </c>
      <c r="L23" s="11">
        <f>((P7-O7)/(100-O7))</f>
        <v>0.95</v>
      </c>
    </row>
    <row r="24" spans="1:19" ht="15.75" x14ac:dyDescent="0.25">
      <c r="K24" s="10">
        <v>2</v>
      </c>
      <c r="L24" s="11">
        <f t="shared" ref="L24:L34" si="8">((P8-O8)/(100-O8))</f>
        <v>0.89830508474576276</v>
      </c>
    </row>
    <row r="25" spans="1:19" ht="15.75" x14ac:dyDescent="0.25">
      <c r="K25" s="10">
        <v>3</v>
      </c>
      <c r="L25" s="11">
        <f t="shared" si="8"/>
        <v>0.91803278688524592</v>
      </c>
    </row>
    <row r="26" spans="1:19" ht="15.75" x14ac:dyDescent="0.25">
      <c r="K26" s="10">
        <v>4</v>
      </c>
      <c r="L26" s="11">
        <f t="shared" si="8"/>
        <v>0.90163934426229508</v>
      </c>
    </row>
    <row r="27" spans="1:19" ht="15.75" x14ac:dyDescent="0.25">
      <c r="K27" s="10">
        <v>5</v>
      </c>
      <c r="L27" s="11">
        <f t="shared" si="8"/>
        <v>0.89830508474576276</v>
      </c>
    </row>
    <row r="28" spans="1:19" ht="15.75" x14ac:dyDescent="0.25">
      <c r="K28" s="10">
        <v>6</v>
      </c>
      <c r="L28" s="11">
        <f t="shared" si="8"/>
        <v>0.9152542372881356</v>
      </c>
    </row>
    <row r="29" spans="1:19" ht="15.75" x14ac:dyDescent="0.25">
      <c r="K29" s="10">
        <v>7</v>
      </c>
      <c r="L29" s="11">
        <f t="shared" si="8"/>
        <v>0.91666666666666663</v>
      </c>
    </row>
    <row r="30" spans="1:19" ht="15.75" x14ac:dyDescent="0.25">
      <c r="K30" s="10">
        <v>8</v>
      </c>
      <c r="L30" s="11">
        <f t="shared" si="8"/>
        <v>0.9152542372881356</v>
      </c>
    </row>
    <row r="31" spans="1:19" ht="15.75" x14ac:dyDescent="0.25">
      <c r="K31" s="10">
        <v>9</v>
      </c>
      <c r="L31" s="11">
        <f t="shared" si="8"/>
        <v>0.89830508474576276</v>
      </c>
    </row>
    <row r="32" spans="1:19" ht="15.75" x14ac:dyDescent="0.25">
      <c r="K32" s="10">
        <v>10</v>
      </c>
      <c r="L32" s="11">
        <f t="shared" si="8"/>
        <v>0.89830508474576276</v>
      </c>
    </row>
    <row r="33" spans="11:12" ht="15.75" x14ac:dyDescent="0.25">
      <c r="K33" s="10">
        <v>11</v>
      </c>
      <c r="L33" s="11">
        <f t="shared" si="8"/>
        <v>0.9152542372881356</v>
      </c>
    </row>
    <row r="34" spans="11:12" ht="15.75" x14ac:dyDescent="0.25">
      <c r="K34" s="10">
        <v>12</v>
      </c>
      <c r="L34" s="11">
        <f t="shared" si="8"/>
        <v>0.9</v>
      </c>
    </row>
  </sheetData>
  <mergeCells count="13">
    <mergeCell ref="S5:S6"/>
    <mergeCell ref="C5:F5"/>
    <mergeCell ref="G5:J5"/>
    <mergeCell ref="Q5:Q6"/>
    <mergeCell ref="K5:K6"/>
    <mergeCell ref="L5:L6"/>
    <mergeCell ref="M5:M6"/>
    <mergeCell ref="N5:N6"/>
    <mergeCell ref="A5:A6"/>
    <mergeCell ref="B5:B6"/>
    <mergeCell ref="O5:O6"/>
    <mergeCell ref="P5:P6"/>
    <mergeCell ref="R5:R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2020-11-23T06:53:23Z</dcterms:created>
  <dcterms:modified xsi:type="dcterms:W3CDTF">2020-12-11T09:37:01Z</dcterms:modified>
</cp:coreProperties>
</file>